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7400" windowHeight="11640" tabRatio="915" firstSheet="4" activeTab="1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4519" refMode="R1C1"/>
</workbook>
</file>

<file path=xl/calcChain.xml><?xml version="1.0" encoding="utf-8"?>
<calcChain xmlns="http://schemas.openxmlformats.org/spreadsheetml/2006/main">
  <c r="P21" i="15"/>
  <c r="R26" i="16"/>
  <c r="R22"/>
  <c r="R35"/>
  <c r="R36"/>
  <c r="R31"/>
  <c r="R29"/>
  <c r="R28"/>
  <c r="R27"/>
  <c r="R23"/>
  <c r="Q39"/>
  <c r="Q34"/>
  <c r="Q32"/>
  <c r="Q31"/>
  <c r="Q35"/>
  <c r="Q26"/>
  <c r="Q22"/>
  <c r="P21"/>
  <c r="P35"/>
  <c r="P26"/>
  <c r="P22"/>
  <c r="Q22" i="15"/>
  <c r="Q21" s="1"/>
  <c r="P22"/>
  <c r="R21" i="16" l="1"/>
  <c r="Q2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<sst xmlns="http://schemas.openxmlformats.org/spreadsheetml/2006/main" count="417" uniqueCount="373">
  <si>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</si>
  <si>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</si>
  <si>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</si>
  <si>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</si>
  <si>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</si>
  <si>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</si>
  <si>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</si>
  <si>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</si>
  <si>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</si>
  <si>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</si>
  <si>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</si>
  <si>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</si>
  <si>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</si>
  <si>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</si>
  <si>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</si>
  <si>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</si>
  <si>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</si>
  <si>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</si>
  <si>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</si>
  <si>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</si>
  <si>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</si>
  <si>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</si>
  <si>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</si>
  <si>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</si>
  <si>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</si>
  <si>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</si>
  <si>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</si>
  <si>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</si>
  <si>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</si>
  <si>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</si>
  <si>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</si>
  <si>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</si>
  <si>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</si>
  <si>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</si>
  <si>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</si>
  <si>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</si>
  <si>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</si>
  <si>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</si>
  <si>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</si>
  <si>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</si>
  <si>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</si>
  <si>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</si>
  <si>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</si>
  <si>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</si>
  <si>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</si>
  <si>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</si>
  <si>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</si>
  <si>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</si>
  <si>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</si>
  <si>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</si>
  <si>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</si>
  <si>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</si>
  <si>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</si>
  <si>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</si>
  <si>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</si>
  <si>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</si>
  <si>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</si>
  <si>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</si>
  <si>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</si>
  <si>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</si>
  <si>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</si>
  <si>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</si>
  <si>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</si>
  <si>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</si>
  <si>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</si>
  <si>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</si>
  <si>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</si>
  <si>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</si>
  <si>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</si>
  <si>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</si>
  <si>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</si>
  <si>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</si>
  <si>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</si>
  <si>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</si>
  <si>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</si>
  <si>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</si>
  <si>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</si>
  <si>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</si>
  <si>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</si>
  <si>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</si>
  <si>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</si>
  <si>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</si>
  <si>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</si>
  <si>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</si>
  <si>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</si>
  <si>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</si>
  <si>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</si>
  <si>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</si>
  <si>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</si>
  <si>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</si>
  <si>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</si>
  <si>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</si>
  <si>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</si>
  <si>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</si>
  <si>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</si>
  <si>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</si>
  <si>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</si>
  <si>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</si>
  <si>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</si>
  <si>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</si>
  <si>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</si>
  <si>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</si>
  <si>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</si>
  <si>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</si>
  <si>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</si>
  <si>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</si>
  <si>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</si>
  <si>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</si>
  <si>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</si>
  <si>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</si>
  <si>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</si>
  <si>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</si>
  <si>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</si>
  <si>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</si>
  <si>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</si>
  <si>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</si>
  <si>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</si>
  <si>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</si>
  <si>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</si>
  <si>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</si>
  <si>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</si>
  <si>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</si>
  <si>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</si>
  <si>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</si>
  <si>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</si>
  <si>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</si>
  <si>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</si>
  <si>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</si>
  <si>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</si>
  <si>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</si>
  <si>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</si>
  <si>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</si>
  <si>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</si>
  <si>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</si>
  <si>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</si>
  <si>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</si>
  <si>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</si>
  <si>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</si>
  <si>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</si>
  <si>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</si>
  <si>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</si>
  <si>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</si>
  <si>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</si>
  <si>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</si>
  <si>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</si>
  <si>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</si>
  <si>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</si>
  <si>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</si>
  <si>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</si>
  <si>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</si>
  <si>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</si>
  <si>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</si>
  <si>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</si>
  <si>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</si>
  <si>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</si>
  <si>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</si>
  <si>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</si>
  <si>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</si>
  <si>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</si>
  <si>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</si>
  <si>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</si>
  <si>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</si>
  <si>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</si>
  <si>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</si>
  <si>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</si>
  <si>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</si>
  <si>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</si>
  <si>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</si>
  <si>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</si>
  <si>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</si>
  <si>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</si>
  <si>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</si>
  <si>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</si>
  <si>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</si>
  <si>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</si>
  <si>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</si>
  <si>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</si>
  <si>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</si>
  <si>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</si>
  <si>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</si>
  <si>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</si>
  <si>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</si>
  <si>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</si>
  <si>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</si>
  <si>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</si>
  <si>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</si>
  <si>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</si>
  <si>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</si>
  <si>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</si>
  <si>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</si>
  <si>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</si>
  <si>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</si>
  <si>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</si>
  <si>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</si>
  <si>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</si>
  <si>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</si>
  <si>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</si>
  <si>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</si>
  <si>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</si>
  <si>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</si>
  <si>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</si>
  <si>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</si>
  <si>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</si>
  <si>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</si>
  <si>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</si>
  <si>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</si>
  <si>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</si>
  <si>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</si>
  <si>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</si>
  <si>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</si>
  <si>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</si>
  <si>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</si>
  <si>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</si>
  <si>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</si>
  <si>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</si>
  <si>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</si>
  <si>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</si>
  <si>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</si>
  <si>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</si>
  <si>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</si>
  <si>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</si>
  <si>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</si>
  <si>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</si>
  <si>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</si>
  <si>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</si>
  <si>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</si>
  <si>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</si>
  <si>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</si>
  <si>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</si>
  <si>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</si>
  <si>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</si>
  <si>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</si>
  <si>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</si>
  <si>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</si>
  <si>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</si>
  <si>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</si>
  <si>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</si>
  <si>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</si>
  <si>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</si>
  <si>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</si>
  <si>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</si>
  <si>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</si>
  <si>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</si>
  <si>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</si>
  <si>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</si>
  <si>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</si>
  <si>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</si>
  <si>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</si>
  <si>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</si>
  <si>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</si>
  <si>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</si>
  <si>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</si>
  <si>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</si>
  <si>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</si>
  <si>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</si>
  <si>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</si>
  <si>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</si>
  <si>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</si>
  <si>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</si>
  <si>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</si>
  <si>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</si>
  <si>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</si>
  <si>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</si>
  <si>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</si>
  <si>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</si>
  <si>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</si>
  <si>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</si>
  <si>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</si>
  <si>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</si>
  <si>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</si>
  <si>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</si>
  <si>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</si>
  <si>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</si>
  <si>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</si>
  <si>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</si>
  <si>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</si>
  <si>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</si>
  <si>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</si>
  <si>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</si>
  <si>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</si>
  <si>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</si>
  <si>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</si>
  <si>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</si>
  <si>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</si>
  <si>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</si>
  <si>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</si>
  <si>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</si>
  <si>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</si>
  <si>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</si>
  <si>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</si>
  <si>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</si>
  <si>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</si>
  <si>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</si>
  <si>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</si>
  <si>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</si>
  <si>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</si>
  <si>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</si>
  <si>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</si>
  <si>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</si>
  <si>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</si>
  <si>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</si>
  <si>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</si>
  <si>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</si>
  <si>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</si>
  <si>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</si>
  <si>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</si>
  <si>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</si>
  <si>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</si>
  <si>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</si>
  <si>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</si>
  <si>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</si>
  <si>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</si>
  <si>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</si>
  <si>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</si>
  <si>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</si>
  <si>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</si>
  <si>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</si>
  <si>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</si>
  <si>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</si>
  <si>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</si>
  <si>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</si>
  <si>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</si>
  <si>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</si>
  <si>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</si>
  <si>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</si>
  <si>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</si>
  <si>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</si>
  <si>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</si>
  <si>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</si>
  <si>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</si>
  <si>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</si>
  <si>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</si>
  <si>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</si>
  <si>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</si>
  <si>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</si>
  <si>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</si>
  <si>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</si>
  <si>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</si>
  <si>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</si>
  <si>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</si>
  <si>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</si>
  <si>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</si>
  <si>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</si>
  <si>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</si>
  <si>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</si>
  <si>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</si>
  <si>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</si>
  <si>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</si>
  <si>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</si>
  <si>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</si>
  <si>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</si>
  <si>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</si>
  <si>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</si>
  <si>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</si>
  <si>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</si>
  <si>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</si>
  <si>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</si>
  <si>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</si>
  <si>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</si>
  <si>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</si>
  <si>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</si>
  <si>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</si>
  <si>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</si>
  <si>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</si>
  <si>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</si>
  <si>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</si>
  <si>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</si>
  <si>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</si>
  <si>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</si>
  <si>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МОУ СШ №1 Р.П. НОВОСПАССКОЕ УЛЬЯНОВСКОЙ ОБЛАСТИ</t>
  </si>
  <si>
    <t>433870, УЛЬЯНОВСКАЯ ОБЛ., Р.П. НОВОСПАССКОЕ, ПЛ. МАКРЕНКО, ДОМ 1</t>
  </si>
  <si>
    <t>7313002721</t>
  </si>
  <si>
    <t>731301001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</si>
</sst>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Temp\_4VP0JJE4N\_4VP0JJE4Q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Temp\_4VP0JJE3T\_4VP0JJE4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4VP0JJE4Q.JPG" descr="C:\Temp\_4VP0JJE4N\_4VP0JJE4Q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P0JJE4I.PNG" descr="C:\Temp\_4VP0JJE3T\_4VP0JJE4I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24" workbookViewId="0">
      <selection activeCell="AY38" sqref="AY38:BO38"/>
    </sheetView>
  </sheetViews>
  <sheetFormatPr defaultRowHeight="12.75"/>
  <cols>
    <col min="1" max="87" width="1.7109375" style="44" customWidth="1"/>
    <col min="88" max="16384" width="9.140625" style="45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6"/>
      <c r="B12" s="47"/>
      <c r="C12" s="47"/>
      <c r="D12" s="47"/>
      <c r="E12" s="47"/>
      <c r="F12" s="47"/>
      <c r="G12" s="48"/>
      <c r="H12" s="82" t="s">
        <v>156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/>
    <row r="14" spans="1:87" ht="20.100000000000001" hidden="1" customHeight="1" thickBot="1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/>
    <row r="16" spans="1:87" ht="39.950000000000003" customHeight="1" thickBot="1">
      <c r="E16" s="85" t="s">
        <v>158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spans="1:84" ht="15" customHeight="1" thickBot="1"/>
    <row r="18" spans="1:84" ht="15" customHeight="1" thickBot="1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spans="1:84" ht="20.100000000000001" customHeight="1" thickBot="1"/>
    <row r="20" spans="1:84" ht="35.1" customHeight="1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:84" ht="15" customHeight="1" thickBot="1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2016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spans="1:84" ht="20.100000000000001" customHeight="1" thickBot="1"/>
    <row r="23" spans="1:84" ht="15" thickBot="1">
      <c r="A23" s="63" t="s">
        <v>160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5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69" t="s">
        <v>166</v>
      </c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1"/>
      <c r="CD23" s="49"/>
      <c r="CE23" s="49"/>
      <c r="CF23" s="50"/>
    </row>
    <row r="24" spans="1:84" ht="30" customHeight="1">
      <c r="A24" s="72" t="s">
        <v>321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75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/>
      <c r="BO24" s="78" t="s">
        <v>353</v>
      </c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52"/>
    </row>
    <row r="25" spans="1:84" ht="39.950000000000003" customHeight="1">
      <c r="A25" s="79" t="s">
        <v>351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52"/>
    </row>
    <row r="26" spans="1:84" ht="30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52"/>
    </row>
    <row r="27" spans="1:84" ht="15.75" thickBo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12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4" ht="20.10000000000000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88" t="s">
        <v>162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369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15" thickBot="1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15"/>
      <c r="R30" s="115"/>
      <c r="S30" s="115"/>
      <c r="T30" s="115"/>
      <c r="U30" s="115"/>
      <c r="V30" s="115"/>
      <c r="W30" s="115"/>
      <c r="X30" s="116" t="s">
        <v>370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2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75" t="s">
        <v>322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371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372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8" workbookViewId="0">
      <selection activeCell="P22" sqref="P22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R26" sqref="R26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1730</v>
      </c>
      <c r="Q21" s="4">
        <v>3199</v>
      </c>
      <c r="R21" s="4">
        <v>12941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1698</v>
      </c>
      <c r="Q22" s="4">
        <v>3199</v>
      </c>
      <c r="R22" s="4">
        <v>10740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0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3</v>
      </c>
      <c r="Q25" s="4">
        <v>0</v>
      </c>
      <c r="R25" s="4">
        <v>97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1730</v>
      </c>
      <c r="Q26" s="4">
        <v>3199</v>
      </c>
      <c r="R26" s="4">
        <v>12941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8" sqref="P28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15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750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2215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abSelected="1" topLeftCell="A18" workbookViewId="0">
      <selection activeCell="Q23" sqref="Q23"/>
    </sheetView>
  </sheetViews>
  <sheetFormatPr defaultRowHeight="12.75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f>P22+P26+P27+P28+P24</f>
        <v>27559.3</v>
      </c>
      <c r="Q21" s="43">
        <f>Q22+Q26+Q27+Q28+Q24</f>
        <v>27559.3</v>
      </c>
      <c r="R21" s="43">
        <v>0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f>P23+P25</f>
        <v>3098.7</v>
      </c>
      <c r="Q22" s="43">
        <f>Q23+Q25</f>
        <v>3098.7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/>
      <c r="Q23" s="43"/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24406.6</v>
      </c>
      <c r="Q24" s="43">
        <v>24406.6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3098.7</v>
      </c>
      <c r="Q25" s="43">
        <v>3098.7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54</v>
      </c>
      <c r="Q27" s="43">
        <v>54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51.6</v>
      </c>
    </row>
    <row r="31" spans="1:18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8" ht="50.1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xWindow="574" yWindow="607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R26" sqref="R26"/>
    </sheetView>
  </sheetViews>
  <sheetFormatPr defaultRowHeight="12.75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f>P22+P26+P33+P34</f>
        <v>26506.2</v>
      </c>
      <c r="Q21" s="39">
        <f>Q22+Q26+Q33+Q34</f>
        <v>26441.1</v>
      </c>
      <c r="R21" s="39">
        <f>R22+R26+R33+R34</f>
        <v>3056.2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f>P23+P24+P25</f>
        <v>23447.200000000001</v>
      </c>
      <c r="Q22" s="39">
        <f>Q23+Q24+Q25</f>
        <v>23447.200000000001</v>
      </c>
      <c r="R22" s="39">
        <f>R23+R24+R25</f>
        <v>547.1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17639.900000000001</v>
      </c>
      <c r="Q23" s="39">
        <v>17639.900000000001</v>
      </c>
      <c r="R23" s="39">
        <f>Q23-17136.4</f>
        <v>503.5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57.3</v>
      </c>
      <c r="Q24" s="39">
        <v>57.3</v>
      </c>
      <c r="R24" s="39"/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5750</v>
      </c>
      <c r="Q25" s="39">
        <v>5750</v>
      </c>
      <c r="R25" s="39">
        <v>43.6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f>P27+P28+P29+P30+P31+P32</f>
        <v>2897</v>
      </c>
      <c r="Q26" s="39">
        <f>Q27+Q28+Q29+Q30+Q31+Q32</f>
        <v>2839.2999999999997</v>
      </c>
      <c r="R26" s="39">
        <f>R27+R28+R29+R30+R31+R32+R33</f>
        <v>2447.1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51.8</v>
      </c>
      <c r="Q27" s="39">
        <v>51.8</v>
      </c>
      <c r="R27" s="39">
        <f>Q27-40.3</f>
        <v>11.5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91.4</v>
      </c>
      <c r="Q28" s="39">
        <v>91.4</v>
      </c>
      <c r="R28" s="39">
        <f>Q28</f>
        <v>91.4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1692.3</v>
      </c>
      <c r="Q29" s="39">
        <v>1692.3</v>
      </c>
      <c r="R29" s="39">
        <f>Q29</f>
        <v>1692.3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333.2</v>
      </c>
      <c r="Q31" s="39">
        <f>333.2-13.1</f>
        <v>320.09999999999997</v>
      </c>
      <c r="R31" s="39">
        <f>Q31-28.8</f>
        <v>291.29999999999995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728.3</v>
      </c>
      <c r="Q32" s="39">
        <f>728.3-44.6</f>
        <v>683.69999999999993</v>
      </c>
      <c r="R32" s="39">
        <v>360.6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92.5</v>
      </c>
      <c r="Q33" s="39">
        <v>92.5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69.5</v>
      </c>
      <c r="Q34" s="39">
        <f>69.5-7.4</f>
        <v>62.1</v>
      </c>
      <c r="R34" s="39">
        <v>62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f>P36+P39</f>
        <v>1104.8</v>
      </c>
      <c r="Q35" s="39">
        <f>Q36+Q39</f>
        <v>1095.4000000000001</v>
      </c>
      <c r="R35" s="39">
        <f>R36+R39</f>
        <v>73.5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886</v>
      </c>
      <c r="Q36" s="39">
        <v>886</v>
      </c>
      <c r="R36" s="39">
        <f>Q36-886</f>
        <v>0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/>
      <c r="Q37" s="39"/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218.8</v>
      </c>
      <c r="Q39" s="39">
        <f>218.8-9.4</f>
        <v>209.4</v>
      </c>
      <c r="R39" s="39">
        <v>73.5</v>
      </c>
    </row>
    <row r="40" spans="1:18" ht="35.1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X21" sqref="X21:X30"/>
    </sheetView>
  </sheetViews>
  <sheetFormatPr defaultRowHeight="12.75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73</v>
      </c>
      <c r="Q21" s="39">
        <v>3</v>
      </c>
      <c r="R21" s="39">
        <v>17384.8</v>
      </c>
      <c r="S21" s="39">
        <v>516.6</v>
      </c>
      <c r="T21" s="39">
        <v>255</v>
      </c>
      <c r="U21" s="39">
        <v>17384.8</v>
      </c>
      <c r="V21" s="39">
        <v>0</v>
      </c>
      <c r="W21" s="39">
        <v>0</v>
      </c>
      <c r="X21" s="39">
        <v>255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7</v>
      </c>
      <c r="Q22" s="39">
        <v>0</v>
      </c>
      <c r="R22" s="39">
        <v>3597.8</v>
      </c>
      <c r="S22" s="39">
        <v>311.60000000000002</v>
      </c>
      <c r="T22" s="39">
        <v>0</v>
      </c>
      <c r="U22" s="39">
        <v>3597.8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7</v>
      </c>
      <c r="Q23" s="39">
        <v>0</v>
      </c>
      <c r="R23" s="39">
        <v>3597.8</v>
      </c>
      <c r="S23" s="39">
        <v>311.60000000000002</v>
      </c>
      <c r="T23" s="39">
        <v>0</v>
      </c>
      <c r="U23" s="39">
        <v>3597.8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40</v>
      </c>
      <c r="Q24" s="39">
        <v>2</v>
      </c>
      <c r="R24" s="39">
        <v>10648.9</v>
      </c>
      <c r="S24" s="39">
        <v>205</v>
      </c>
      <c r="T24" s="39">
        <v>156.69999999999999</v>
      </c>
      <c r="U24" s="39">
        <v>10648.9</v>
      </c>
      <c r="V24" s="39">
        <v>0</v>
      </c>
      <c r="W24" s="39">
        <v>0</v>
      </c>
      <c r="X24" s="39">
        <v>156.69999999999999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38</v>
      </c>
      <c r="Q25" s="39">
        <v>2</v>
      </c>
      <c r="R25" s="39">
        <v>10129.9</v>
      </c>
      <c r="S25" s="39">
        <v>205</v>
      </c>
      <c r="T25" s="39">
        <v>156.69999999999999</v>
      </c>
      <c r="U25" s="39">
        <v>10129.9</v>
      </c>
      <c r="V25" s="39">
        <v>0</v>
      </c>
      <c r="W25" s="39">
        <v>0</v>
      </c>
      <c r="X25" s="39">
        <v>156.69999999999999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1</v>
      </c>
      <c r="Q27" s="39">
        <v>0.5</v>
      </c>
      <c r="R27" s="39">
        <v>127.2</v>
      </c>
      <c r="S27" s="39">
        <v>0</v>
      </c>
      <c r="T27" s="39">
        <v>54.9</v>
      </c>
      <c r="U27" s="39">
        <v>127.2</v>
      </c>
      <c r="V27" s="39">
        <v>0</v>
      </c>
      <c r="W27" s="39">
        <v>0</v>
      </c>
      <c r="X27" s="39">
        <v>54.9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25</v>
      </c>
      <c r="Q28" s="39">
        <v>0.5</v>
      </c>
      <c r="R28" s="39">
        <v>3010.9</v>
      </c>
      <c r="S28" s="39">
        <v>0</v>
      </c>
      <c r="T28" s="39">
        <v>43.4</v>
      </c>
      <c r="U28" s="39">
        <v>3010.9</v>
      </c>
      <c r="V28" s="39">
        <v>0</v>
      </c>
      <c r="W28" s="39">
        <v>0</v>
      </c>
      <c r="X28" s="39">
        <v>43.4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opLeftCell="A17" workbookViewId="0">
      <selection activeCell="Q23" sqref="Q23"/>
    </sheetView>
  </sheetViews>
  <sheetFormatPr defaultRowHeight="12.75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699</v>
      </c>
      <c r="Q21" s="39">
        <v>686</v>
      </c>
    </row>
    <row r="22" spans="1:25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287</v>
      </c>
      <c r="Q22" s="39">
        <v>282</v>
      </c>
    </row>
    <row r="23" spans="1:25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337</v>
      </c>
      <c r="Q23" s="39">
        <v>330</v>
      </c>
    </row>
    <row r="24" spans="1:25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75</v>
      </c>
      <c r="Q24" s="39">
        <v>74</v>
      </c>
    </row>
    <row r="25" spans="1:25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/>
    <row r="33" spans="15:25" s="6" customFormat="1" ht="15.75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27" workbookViewId="0">
      <selection activeCell="P47" sqref="P47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1</v>
      </c>
      <c r="AA21" s="4">
        <v>0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40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29" workbookViewId="0">
      <selection activeCell="P46" sqref="P46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1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36</v>
      </c>
    </row>
    <row r="44" spans="1:18" ht="25.5">
      <c r="A44" s="31" t="s">
        <v>29</v>
      </c>
      <c r="O44" s="25">
        <v>24</v>
      </c>
      <c r="P44" s="7">
        <v>5</v>
      </c>
    </row>
    <row r="45" spans="1:18" ht="15.75">
      <c r="A45" s="31" t="s">
        <v>30</v>
      </c>
      <c r="O45" s="25">
        <v>25</v>
      </c>
      <c r="P45" s="26">
        <v>15</v>
      </c>
    </row>
    <row r="46" spans="1:18" ht="25.5">
      <c r="A46" s="31" t="s">
        <v>368</v>
      </c>
      <c r="O46" s="25">
        <v>26</v>
      </c>
      <c r="P46" s="7">
        <v>25</v>
      </c>
    </row>
    <row r="47" spans="1:18">
      <c r="A47" s="32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7" sqref="P27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2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50</v>
      </c>
    </row>
    <row r="27" spans="1:17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6" sqref="P26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282</v>
      </c>
      <c r="Q21" s="4">
        <v>34</v>
      </c>
      <c r="R21" s="4">
        <v>282</v>
      </c>
      <c r="S21" s="4">
        <v>0</v>
      </c>
      <c r="T21" s="4">
        <v>9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302</v>
      </c>
      <c r="Q22" s="4">
        <v>40</v>
      </c>
      <c r="R22" s="4">
        <v>302</v>
      </c>
      <c r="S22" s="4">
        <v>0</v>
      </c>
      <c r="T22" s="4">
        <v>10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62</v>
      </c>
      <c r="Q23" s="4">
        <v>3</v>
      </c>
      <c r="R23" s="4">
        <v>62</v>
      </c>
      <c r="S23" s="4">
        <v>0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645</v>
      </c>
      <c r="Q24" s="4">
        <v>77</v>
      </c>
      <c r="R24" s="4">
        <v>645</v>
      </c>
      <c r="S24" s="4">
        <v>0</v>
      </c>
      <c r="T24" s="4">
        <v>19</v>
      </c>
    </row>
    <row r="25" spans="1:20" ht="45" customHeight="1">
      <c r="A25" s="24" t="s">
        <v>354</v>
      </c>
      <c r="O25" s="25">
        <v>5</v>
      </c>
      <c r="P25" s="7">
        <v>120</v>
      </c>
    </row>
    <row r="26" spans="1:20" ht="15.75">
      <c r="A26" s="32" t="s">
        <v>41</v>
      </c>
      <c r="O26" s="25">
        <v>6</v>
      </c>
      <c r="P26" s="7">
        <v>120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S28" sqref="S28:S30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4497</v>
      </c>
      <c r="Q21" s="4">
        <v>0</v>
      </c>
      <c r="R21" s="4">
        <v>0</v>
      </c>
      <c r="S21" s="4">
        <v>4497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2272</v>
      </c>
      <c r="Q22" s="4">
        <v>0</v>
      </c>
      <c r="R22" s="4">
        <v>0</v>
      </c>
      <c r="S22" s="4">
        <v>2272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448</v>
      </c>
      <c r="Q23" s="4">
        <v>0</v>
      </c>
      <c r="R23" s="4">
        <v>0</v>
      </c>
      <c r="S23" s="4">
        <v>448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1567</v>
      </c>
      <c r="Q24" s="4">
        <v>0</v>
      </c>
      <c r="R24" s="4">
        <v>0</v>
      </c>
      <c r="S24" s="4">
        <v>1567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60</v>
      </c>
      <c r="Q25" s="4">
        <v>0</v>
      </c>
      <c r="R25" s="4">
        <v>0</v>
      </c>
      <c r="S25" s="4">
        <v>60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150</v>
      </c>
      <c r="Q26" s="4">
        <v>0</v>
      </c>
      <c r="R26" s="4">
        <v>0</v>
      </c>
      <c r="S26" s="4">
        <v>150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29405</v>
      </c>
      <c r="Q28" s="4">
        <v>0</v>
      </c>
      <c r="R28" s="4">
        <v>0</v>
      </c>
      <c r="S28" s="4">
        <v>29405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8243</v>
      </c>
      <c r="Q29" s="4">
        <v>0</v>
      </c>
      <c r="R29" s="4">
        <v>0</v>
      </c>
      <c r="S29" s="4">
        <v>8243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3349</v>
      </c>
      <c r="Q30" s="4">
        <v>0</v>
      </c>
      <c r="R30" s="4">
        <v>0</v>
      </c>
      <c r="S30" s="4">
        <v>3349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32" workbookViewId="0">
      <selection activeCell="P60" sqref="P60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8" workbookViewId="0">
      <selection activeCell="P34" sqref="P34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57</v>
      </c>
      <c r="Q21" s="4">
        <v>47</v>
      </c>
      <c r="R21" s="4">
        <v>15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10</v>
      </c>
      <c r="Q22" s="4">
        <v>10</v>
      </c>
      <c r="R22" s="4">
        <v>0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1</v>
      </c>
      <c r="Q23" s="4">
        <v>1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57</v>
      </c>
      <c r="Q24" s="4">
        <v>57</v>
      </c>
      <c r="R24" s="4">
        <v>15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57</v>
      </c>
      <c r="Q25" s="4">
        <v>57</v>
      </c>
      <c r="R25" s="4">
        <v>15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57</v>
      </c>
      <c r="Q26" s="4">
        <v>57</v>
      </c>
      <c r="R26" s="4">
        <v>15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6</v>
      </c>
      <c r="Q27" s="4">
        <v>6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13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5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4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15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Q32" sqref="Q32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0</v>
      </c>
      <c r="Q31" s="4">
        <v>0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Главбух</cp:lastModifiedBy>
  <cp:lastPrinted>2017-03-27T12:26:49Z</cp:lastPrinted>
  <dcterms:created xsi:type="dcterms:W3CDTF">2015-09-16T13:44:33Z</dcterms:created>
  <dcterms:modified xsi:type="dcterms:W3CDTF">2017-04-04T07:45:10Z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